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<sst xmlns="http://schemas.openxmlformats.org/spreadsheetml/2006/main" count="24" uniqueCount="23">
  <si>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</t>
  </si>
  <si>
    <t>Angstroms</t>
  </si>
  <si>
    <t>Angstroms</t>
  </si>
  <si>
    <t>Lambda</t>
  </si>
  <si>
    <t>h</t>
  </si>
  <si>
    <t>k</t>
  </si>
  <si>
    <t>l</t>
  </si>
  <si>
    <t>1/(d^2)</t>
  </si>
  <si>
    <t>d</t>
  </si>
  <si>
    <t>sin(θ)</t>
  </si>
  <si>
    <t>θ(rad)</t>
  </si>
  <si>
    <t>2θ(deg)</t>
  </si>
  <si>
    <t>n</t>
  </si>
  <si>
    <t>See page3882</t>
  </si>
  <si>
    <t>The numbers in yellow need to be modified depending on your specific experimental conditions.</t>
  </si>
  <si>
    <t>nλ = 2d sinθ</t>
  </si>
  <si>
    <t>page3882</t>
  </si>
  <si>
    <t>Formulas applied in the calculation</t>
  </si>
  <si>
    <t>page3551</t>
  </si>
  <si>
    <t>Tetragonal</t>
  </si>
  <si>
    <t>c</t>
  </si>
  <si>
    <t>h^2+k^2</t>
  </si>
  <si>
    <t>l^2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</si>
</sst>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2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20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882.html" TargetMode="External" /><Relationship Id="rId2" Type="http://schemas.openxmlformats.org/officeDocument/2006/relationships/hyperlink" Target="http://www.globalsino.com/EM/page3551.html" TargetMode="External" /><Relationship Id="rId3" Type="http://schemas.openxmlformats.org/officeDocument/2006/relationships/hyperlink" Target="http://www.globalsino.com/EM/page38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F26" sqref="F26"/>
    </sheetView>
  </sheetViews>
  <sheetFormatPr defaultColWidth="9.00390625" defaultRowHeight="14.25"/>
  <cols>
    <col min="4" max="4" width="12.00390625" style="0" customWidth="1"/>
    <col min="5" max="5" width="8.875" style="0" customWidth="1"/>
    <col min="6" max="6" width="10.125" style="0" customWidth="1"/>
  </cols>
  <sheetData>
    <row r="2" spans="2:11" ht="14.25">
      <c r="B2" t="s">
        <v>19</v>
      </c>
      <c r="G2" s="5" t="s">
        <v>17</v>
      </c>
      <c r="H2" s="5"/>
      <c r="I2" s="5"/>
      <c r="J2" s="5"/>
      <c r="K2" s="5"/>
    </row>
    <row r="3" spans="2:11" ht="14.25">
      <c r="B3" t="s">
        <v>0</v>
      </c>
      <c r="C3" s="1">
        <v>5</v>
      </c>
      <c r="D3" t="s">
        <v>2</v>
      </c>
      <c r="G3" s="6" t="s">
        <v>18</v>
      </c>
      <c r="H3" s="5"/>
      <c r="I3" s="5"/>
      <c r="J3" s="5"/>
      <c r="K3" s="5"/>
    </row>
    <row r="4" spans="2:11" ht="14.25">
      <c r="B4" t="s">
        <v>20</v>
      </c>
      <c r="C4" s="1">
        <v>8</v>
      </c>
      <c r="D4" t="s">
        <v>2</v>
      </c>
      <c r="G4" s="6" t="s">
        <v>16</v>
      </c>
      <c r="H4" s="5" t="s">
        <v>15</v>
      </c>
      <c r="I4" s="5"/>
      <c r="J4" s="5"/>
      <c r="K4" s="5"/>
    </row>
    <row r="5" spans="2:11" ht="14.25">
      <c r="B5" t="s">
        <v>12</v>
      </c>
      <c r="C5" s="3">
        <v>1</v>
      </c>
      <c r="D5" s="2" t="s">
        <v>13</v>
      </c>
      <c r="E5" s="2"/>
      <c r="G5" s="3"/>
      <c r="H5" s="3"/>
      <c r="I5" s="3"/>
      <c r="J5" s="3"/>
      <c r="K5" s="3"/>
    </row>
    <row r="6" spans="2:11" ht="14.25">
      <c r="B6" t="s">
        <v>3</v>
      </c>
      <c r="C6" s="1">
        <v>1.5406</v>
      </c>
      <c r="D6" t="s">
        <v>1</v>
      </c>
      <c r="G6" s="8"/>
      <c r="H6" s="3"/>
      <c r="I6" s="3"/>
      <c r="J6" s="3"/>
      <c r="K6" s="3"/>
    </row>
    <row r="7" s="3" customFormat="1" ht="14.25"/>
    <row r="8" spans="2:12" ht="14.25">
      <c r="B8" s="4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10" spans="1:10" ht="14.25">
      <c r="A10" t="s">
        <v>4</v>
      </c>
      <c r="B10" t="s">
        <v>5</v>
      </c>
      <c r="C10" t="s">
        <v>6</v>
      </c>
      <c r="D10" t="s">
        <v>21</v>
      </c>
      <c r="E10" t="s">
        <v>22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</row>
    <row r="11" spans="1:10" s="7" customFormat="1" ht="14.25">
      <c r="A11" s="7">
        <v>1</v>
      </c>
      <c r="B11" s="7">
        <v>0</v>
      </c>
      <c r="C11" s="7">
        <v>0</v>
      </c>
      <c r="D11" s="7">
        <f>A11^2+B11^2</f>
        <v>1</v>
      </c>
      <c r="E11" s="7">
        <f>C11^2</f>
        <v>0</v>
      </c>
      <c r="F11" s="3">
        <f>(D11/$C$3/$C$3)+(E11/$C$4/$C$4)</f>
        <v>0.04</v>
      </c>
      <c r="G11" s="3">
        <f>(1/F11)^0.5</f>
        <v>5</v>
      </c>
      <c r="H11" s="3">
        <f>$C$5*$C$6/2/G11</f>
        <v>0.15406</v>
      </c>
      <c r="I11" s="3">
        <f>ASIN(H11)</f>
        <v>0.1546760248388682</v>
      </c>
      <c r="J11" s="3">
        <f>(2*I11/3.1415926)*180</f>
        <v>17.724567132604193</v>
      </c>
    </row>
    <row r="12" spans="1:10" s="3" customFormat="1" ht="14.25">
      <c r="A12" s="3">
        <v>1</v>
      </c>
      <c r="B12" s="3">
        <v>1</v>
      </c>
      <c r="C12" s="3">
        <v>0</v>
      </c>
      <c r="D12" s="7">
        <f aca="true" t="shared" si="0" ref="D12:D24">A12^2+B12^2</f>
        <v>2</v>
      </c>
      <c r="E12" s="7">
        <f aca="true" t="shared" si="1" ref="E12:E24">C12^2</f>
        <v>0</v>
      </c>
      <c r="F12" s="3">
        <f aca="true" t="shared" si="2" ref="F12:F24">(D12/$C$3/$C$3)+(E12/$C$4/$C$4)</f>
        <v>0.08</v>
      </c>
      <c r="G12" s="3">
        <f>(1/F12)^0.5</f>
        <v>3.5355339059327378</v>
      </c>
      <c r="H12" s="3">
        <f aca="true" t="shared" si="3" ref="H11:H24">$C$5*$C$6/2/G12</f>
        <v>0.21787374141919902</v>
      </c>
      <c r="I12" s="3">
        <f aca="true" t="shared" si="4" ref="I11:I24">ASIN(H12)</f>
        <v>0.21963534369277818</v>
      </c>
      <c r="J12" s="3">
        <f aca="true" t="shared" si="5" ref="J11:J24">(2*I12/3.1415926)*180</f>
        <v>25.168356880328833</v>
      </c>
    </row>
    <row r="13" spans="1:10" s="3" customFormat="1" ht="14.25">
      <c r="A13" s="3">
        <v>1</v>
      </c>
      <c r="B13" s="3">
        <v>1</v>
      </c>
      <c r="C13" s="3">
        <v>1</v>
      </c>
      <c r="D13" s="7">
        <f t="shared" si="0"/>
        <v>2</v>
      </c>
      <c r="E13" s="7">
        <f t="shared" si="1"/>
        <v>1</v>
      </c>
      <c r="F13" s="3">
        <f t="shared" si="2"/>
        <v>0.095625</v>
      </c>
      <c r="G13" s="3">
        <f aca="true" t="shared" si="6" ref="G13:G24">(1/F13)^0.5</f>
        <v>3.233808333817773</v>
      </c>
      <c r="H13" s="3">
        <f t="shared" si="3"/>
        <v>0.23820211975599628</v>
      </c>
      <c r="I13" s="3">
        <f t="shared" si="4"/>
        <v>0.24051426464958264</v>
      </c>
      <c r="J13" s="3">
        <f t="shared" si="5"/>
        <v>27.560905024365585</v>
      </c>
    </row>
    <row r="14" spans="1:10" s="3" customFormat="1" ht="14.25">
      <c r="A14" s="3">
        <v>2</v>
      </c>
      <c r="B14" s="3">
        <v>0</v>
      </c>
      <c r="C14" s="3">
        <v>0</v>
      </c>
      <c r="D14" s="7">
        <f t="shared" si="0"/>
        <v>4</v>
      </c>
      <c r="E14" s="7">
        <f t="shared" si="1"/>
        <v>0</v>
      </c>
      <c r="F14" s="3">
        <f t="shared" si="2"/>
        <v>0.16</v>
      </c>
      <c r="G14" s="3">
        <f t="shared" si="6"/>
        <v>2.5</v>
      </c>
      <c r="H14" s="3">
        <f t="shared" si="3"/>
        <v>0.30812</v>
      </c>
      <c r="I14" s="3">
        <f t="shared" si="4"/>
        <v>0.313216253989333</v>
      </c>
      <c r="J14" s="3">
        <f t="shared" si="5"/>
        <v>35.89193946922331</v>
      </c>
    </row>
    <row r="15" spans="1:10" s="3" customFormat="1" ht="14.25">
      <c r="A15" s="3">
        <v>2</v>
      </c>
      <c r="B15" s="3">
        <v>1</v>
      </c>
      <c r="C15" s="3">
        <v>0</v>
      </c>
      <c r="D15" s="7">
        <f t="shared" si="0"/>
        <v>5</v>
      </c>
      <c r="E15" s="7">
        <f t="shared" si="1"/>
        <v>0</v>
      </c>
      <c r="F15" s="3">
        <f t="shared" si="2"/>
        <v>0.2</v>
      </c>
      <c r="G15" s="3">
        <f t="shared" si="6"/>
        <v>2.23606797749979</v>
      </c>
      <c r="H15" s="3">
        <f t="shared" si="3"/>
        <v>0.34448863261361756</v>
      </c>
      <c r="I15" s="3">
        <f t="shared" si="4"/>
        <v>0.3516940218786891</v>
      </c>
      <c r="J15" s="3">
        <f t="shared" si="5"/>
        <v>40.301166954724835</v>
      </c>
    </row>
    <row r="16" spans="1:10" s="3" customFormat="1" ht="14.25">
      <c r="A16" s="3">
        <v>2</v>
      </c>
      <c r="B16" s="3">
        <v>1</v>
      </c>
      <c r="C16" s="3">
        <v>1</v>
      </c>
      <c r="D16" s="7">
        <f t="shared" si="0"/>
        <v>5</v>
      </c>
      <c r="E16" s="7">
        <f t="shared" si="1"/>
        <v>1</v>
      </c>
      <c r="F16" s="3">
        <f t="shared" si="2"/>
        <v>0.215625</v>
      </c>
      <c r="G16" s="3">
        <f t="shared" si="6"/>
        <v>2.153527608232662</v>
      </c>
      <c r="H16" s="3">
        <f t="shared" si="3"/>
        <v>0.3576921870215367</v>
      </c>
      <c r="I16" s="3">
        <f t="shared" si="4"/>
        <v>0.3657954037450878</v>
      </c>
      <c r="J16" s="3">
        <f t="shared" si="5"/>
        <v>41.917066314783014</v>
      </c>
    </row>
    <row r="17" spans="1:10" s="3" customFormat="1" ht="14.25">
      <c r="A17" s="3">
        <v>2</v>
      </c>
      <c r="B17" s="3">
        <v>2</v>
      </c>
      <c r="C17" s="3">
        <v>0</v>
      </c>
      <c r="D17" s="7">
        <f t="shared" si="0"/>
        <v>8</v>
      </c>
      <c r="E17" s="7">
        <f t="shared" si="1"/>
        <v>0</v>
      </c>
      <c r="F17" s="3">
        <f t="shared" si="2"/>
        <v>0.32</v>
      </c>
      <c r="G17" s="3">
        <f t="shared" si="6"/>
        <v>1.7677669529663689</v>
      </c>
      <c r="H17" s="3">
        <f t="shared" si="3"/>
        <v>0.43574748283839804</v>
      </c>
      <c r="I17" s="3">
        <f t="shared" si="4"/>
        <v>0.4508685828410333</v>
      </c>
      <c r="J17" s="3">
        <f t="shared" si="5"/>
        <v>51.665734704993895</v>
      </c>
    </row>
    <row r="18" spans="1:10" s="3" customFormat="1" ht="14.25">
      <c r="A18" s="3">
        <v>3</v>
      </c>
      <c r="B18" s="3">
        <v>0</v>
      </c>
      <c r="C18" s="3">
        <v>0</v>
      </c>
      <c r="D18" s="7">
        <f t="shared" si="0"/>
        <v>9</v>
      </c>
      <c r="E18" s="7">
        <f t="shared" si="1"/>
        <v>0</v>
      </c>
      <c r="F18" s="3">
        <f t="shared" si="2"/>
        <v>0.36</v>
      </c>
      <c r="G18" s="3">
        <f t="shared" si="6"/>
        <v>1.6666666666666667</v>
      </c>
      <c r="H18" s="3">
        <f t="shared" si="3"/>
        <v>0.46218</v>
      </c>
      <c r="I18" s="3">
        <f t="shared" si="4"/>
        <v>0.48045194354753556</v>
      </c>
      <c r="J18" s="3">
        <f t="shared" si="5"/>
        <v>55.055738187412594</v>
      </c>
    </row>
    <row r="19" spans="1:10" s="3" customFormat="1" ht="14.25">
      <c r="A19" s="3">
        <v>2</v>
      </c>
      <c r="B19" s="3">
        <v>2</v>
      </c>
      <c r="C19" s="3">
        <v>1</v>
      </c>
      <c r="D19" s="7">
        <f>A19^2+B19^2</f>
        <v>8</v>
      </c>
      <c r="E19" s="7">
        <f t="shared" si="1"/>
        <v>1</v>
      </c>
      <c r="F19" s="3">
        <f t="shared" si="2"/>
        <v>0.335625</v>
      </c>
      <c r="G19" s="3">
        <f t="shared" si="6"/>
        <v>1.7261274080084124</v>
      </c>
      <c r="H19" s="3">
        <f t="shared" si="3"/>
        <v>0.44625906316426783</v>
      </c>
      <c r="I19" s="3">
        <f t="shared" si="4"/>
        <v>0.46258069378072547</v>
      </c>
      <c r="J19" s="3">
        <f t="shared" si="5"/>
        <v>53.00784377995453</v>
      </c>
    </row>
    <row r="20" spans="1:10" s="3" customFormat="1" ht="14.25">
      <c r="A20" s="3">
        <v>3</v>
      </c>
      <c r="B20" s="3">
        <v>1</v>
      </c>
      <c r="C20" s="3">
        <v>0</v>
      </c>
      <c r="D20" s="7">
        <f t="shared" si="0"/>
        <v>10</v>
      </c>
      <c r="E20" s="7">
        <f>C20^2</f>
        <v>0</v>
      </c>
      <c r="F20" s="3">
        <f t="shared" si="2"/>
        <v>0.4</v>
      </c>
      <c r="G20" s="3">
        <f t="shared" si="6"/>
        <v>1.5811388300841898</v>
      </c>
      <c r="H20" s="3">
        <f t="shared" si="3"/>
        <v>0.4871804963255405</v>
      </c>
      <c r="I20" s="3">
        <f t="shared" si="4"/>
        <v>0.5088582768635159</v>
      </c>
      <c r="J20" s="3">
        <f t="shared" si="5"/>
        <v>58.31086426383413</v>
      </c>
    </row>
    <row r="21" spans="1:10" s="3" customFormat="1" ht="14.25">
      <c r="A21" s="3">
        <v>3</v>
      </c>
      <c r="B21" s="3">
        <v>1</v>
      </c>
      <c r="C21" s="3">
        <v>1</v>
      </c>
      <c r="D21" s="7">
        <f t="shared" si="0"/>
        <v>10</v>
      </c>
      <c r="E21" s="7">
        <f t="shared" si="1"/>
        <v>1</v>
      </c>
      <c r="F21" s="3">
        <f t="shared" si="2"/>
        <v>0.415625</v>
      </c>
      <c r="G21" s="3">
        <f t="shared" si="6"/>
        <v>1.5511334686589626</v>
      </c>
      <c r="H21" s="3">
        <f t="shared" si="3"/>
        <v>0.49660458984613703</v>
      </c>
      <c r="I21" s="3">
        <f t="shared" si="4"/>
        <v>0.5196825110966437</v>
      </c>
      <c r="J21" s="3">
        <f t="shared" si="5"/>
        <v>59.55123016103098</v>
      </c>
    </row>
    <row r="22" spans="1:10" s="3" customFormat="1" ht="14.25">
      <c r="A22" s="3">
        <v>2</v>
      </c>
      <c r="B22" s="3">
        <v>2</v>
      </c>
      <c r="C22" s="3">
        <v>2</v>
      </c>
      <c r="D22" s="7">
        <f t="shared" si="0"/>
        <v>8</v>
      </c>
      <c r="E22" s="7">
        <f>C22^2</f>
        <v>4</v>
      </c>
      <c r="F22" s="3">
        <f t="shared" si="2"/>
        <v>0.3825</v>
      </c>
      <c r="G22" s="3">
        <f t="shared" si="6"/>
        <v>1.6169041669088866</v>
      </c>
      <c r="H22" s="3">
        <f t="shared" si="3"/>
        <v>0.47640423951199257</v>
      </c>
      <c r="I22" s="3">
        <f t="shared" si="4"/>
        <v>0.49656047272106996</v>
      </c>
      <c r="J22" s="3">
        <f t="shared" si="5"/>
        <v>56.90163969051404</v>
      </c>
    </row>
    <row r="23" spans="1:10" s="3" customFormat="1" ht="14.25">
      <c r="A23" s="3">
        <v>3</v>
      </c>
      <c r="B23" s="3">
        <v>2</v>
      </c>
      <c r="C23" s="3">
        <v>0</v>
      </c>
      <c r="D23" s="7">
        <f t="shared" si="0"/>
        <v>13</v>
      </c>
      <c r="E23" s="7">
        <f t="shared" si="1"/>
        <v>0</v>
      </c>
      <c r="F23" s="3">
        <f t="shared" si="2"/>
        <v>0.52</v>
      </c>
      <c r="G23" s="3">
        <f t="shared" si="6"/>
        <v>1.3867504905630728</v>
      </c>
      <c r="H23" s="3">
        <f t="shared" si="3"/>
        <v>0.5554712294979822</v>
      </c>
      <c r="I23" s="3">
        <f t="shared" si="4"/>
        <v>0.5889295567610466</v>
      </c>
      <c r="J23" s="3">
        <f t="shared" si="5"/>
        <v>67.4863572170296</v>
      </c>
    </row>
    <row r="24" spans="1:10" ht="14.25">
      <c r="A24">
        <v>3</v>
      </c>
      <c r="B24">
        <v>2</v>
      </c>
      <c r="C24">
        <v>1</v>
      </c>
      <c r="D24" s="7">
        <f>A24^2+B24^2</f>
        <v>13</v>
      </c>
      <c r="E24" s="7">
        <f t="shared" si="1"/>
        <v>1</v>
      </c>
      <c r="F24" s="3">
        <f t="shared" si="2"/>
        <v>0.535625</v>
      </c>
      <c r="G24" s="3">
        <f>(1/F24)^0.5</f>
        <v>1.36637397137031</v>
      </c>
      <c r="H24" s="3">
        <f>$C$5*$C$6/2/G24</f>
        <v>0.5637548841972458</v>
      </c>
      <c r="I24" s="3">
        <f>ASIN(H24)</f>
        <v>0.5989249669163276</v>
      </c>
      <c r="J24" s="3">
        <f>(2*I24/3.1415926)*180</f>
        <v>68.63174686936743</v>
      </c>
    </row>
  </sheetData>
  <hyperlinks>
    <hyperlink ref="D5" r:id="rId1" display="See page3882"/>
    <hyperlink ref="G3" r:id="rId2" display="page3551"/>
    <hyperlink ref="G4" r:id="rId3" display="page3882"/>
  </hyperlinks>
  <printOptions/>
  <pageMargins left="0.75" right="0.75" top="1" bottom="1" header="0.5" footer="0.5"/>
  <pageSetup horizontalDpi="1200" verticalDpi="12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2015-01-01T06:55:36Z</dcterms:created>
  <dcterms:modified xsi:type="dcterms:W3CDTF">2015-01-02T04:25:51Z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